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merilyn_pallas_ekei_ee/Documents/Töölaud/"/>
    </mc:Choice>
  </mc:AlternateContent>
  <xr:revisionPtr revIDLastSave="0" documentId="8_{C7A9149B-B29B-4A6D-840E-05E82C78D82D}" xr6:coauthVersionLast="47" xr6:coauthVersionMax="47" xr10:uidLastSave="{00000000-0000-0000-0000-000000000000}"/>
  <bookViews>
    <workbookView xWindow="3090" yWindow="1830" windowWidth="21600" windowHeight="11175" activeTab="1" xr2:uid="{00000000-000D-0000-FFFF-FFFF00000000}"/>
  </bookViews>
  <sheets>
    <sheet name="EKEI EA26 -JDM 08.06.26 KK ÜK" sheetId="4" r:id="rId1"/>
    <sheet name="Lisa 3. EKEI 5.06.26 ÜK" sheetId="2" r:id="rId2"/>
  </sheets>
  <externalReferences>
    <externalReference r:id="rId3"/>
    <externalReference r:id="rId4"/>
  </externalReferences>
  <definedNames>
    <definedName name="_xlnm._FilterDatabase" localSheetId="0" hidden="1">'EKEI EA26 -JDM 08.06.26 KK ÜK'!#REF!</definedName>
    <definedName name="_xlnm._FilterDatabase" localSheetId="1" hidden="1">'Lisa 3. EKEI 5.06.26 ÜK'!$A$5:$E$33</definedName>
    <definedName name="EnteredCostElement" localSheetId="0">#REF!</definedName>
    <definedName name="EnteredCostElement">#REF!</definedName>
    <definedName name="Header" localSheetId="0">#REF!</definedName>
    <definedName name="Header">#REF!</definedName>
    <definedName name="keeled">OFFSET([1]tõlge!$A$1,0,1,1,COUNTA([1]tõlge!$1:$1)-1)</definedName>
    <definedName name="Period" localSheetId="0">#REF!</definedName>
    <definedName name="Period">#REF!</definedName>
    <definedName name="PeriodLevel" localSheetId="0">#REF!</definedName>
    <definedName name="PeriodLevel">#REF!</definedName>
    <definedName name="_xlnm.Print_Area" localSheetId="0">'EKEI EA26 -JDM 08.06.26 KK ÜK'!$A$1:$H$61</definedName>
    <definedName name="Programm">[2]Andmestik!$A$2:$A$43</definedName>
    <definedName name="Scenario" localSheetId="0">#REF!</definedName>
    <definedName name="Scenario">#REF!</definedName>
    <definedName name="ScenarioLevel" localSheetId="0">#REF!</definedName>
    <definedName name="ScenarioLev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4" l="1"/>
  <c r="H52" i="4" s="1"/>
  <c r="F56" i="4"/>
  <c r="F52" i="4" s="1"/>
  <c r="H48" i="4"/>
  <c r="F48" i="4"/>
  <c r="H44" i="4"/>
  <c r="F44" i="4"/>
  <c r="H26" i="4"/>
  <c r="F26" i="4"/>
  <c r="F22" i="4" s="1"/>
  <c r="G22" i="4"/>
  <c r="H18" i="4"/>
  <c r="F16" i="4"/>
  <c r="H15" i="4"/>
  <c r="F13" i="4"/>
  <c r="H12" i="4"/>
  <c r="F11" i="4"/>
  <c r="H11" i="4" s="1"/>
  <c r="F10" i="4"/>
  <c r="H10" i="4" s="1"/>
  <c r="F9" i="4"/>
  <c r="H9" i="4" s="1"/>
  <c r="G8" i="4"/>
  <c r="G7" i="4" s="1"/>
  <c r="G3" i="4" s="1"/>
  <c r="H6" i="4"/>
  <c r="H5" i="4"/>
  <c r="H22" i="4" l="1"/>
  <c r="F21" i="4"/>
  <c r="F20" i="4"/>
  <c r="F19" i="4" s="1"/>
  <c r="H19" i="4" s="1"/>
  <c r="H16" i="4"/>
  <c r="H13" i="4"/>
  <c r="F4" i="4" l="1"/>
  <c r="H4" i="4" s="1"/>
  <c r="H21" i="4"/>
  <c r="H20" i="4"/>
  <c r="F8" i="4"/>
  <c r="F7" i="4" l="1"/>
  <c r="H8" i="4"/>
  <c r="H7" i="4" l="1"/>
  <c r="F3" i="4"/>
  <c r="H3" i="4" s="1"/>
  <c r="G7" i="2" l="1"/>
  <c r="G8" i="2"/>
  <c r="G9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F14" i="2"/>
  <c r="F13" i="2"/>
  <c r="F12" i="2"/>
  <c r="F11" i="2"/>
  <c r="G11" i="2" s="1"/>
  <c r="E6" i="2"/>
  <c r="E11" i="2"/>
  <c r="F10" i="2" l="1"/>
  <c r="E14" i="2"/>
  <c r="E13" i="2"/>
  <c r="E12" i="2"/>
  <c r="F6" i="2" l="1"/>
  <c r="G6" i="2" s="1"/>
  <c r="G10" i="2"/>
  <c r="E10" i="2"/>
</calcChain>
</file>

<file path=xl/sharedStrings.xml><?xml version="1.0" encoding="utf-8"?>
<sst xmlns="http://schemas.openxmlformats.org/spreadsheetml/2006/main" count="124" uniqueCount="64">
  <si>
    <t>JuM 08.06.2026 KK nr x Lisa 3   EKEI EA 2025</t>
  </si>
  <si>
    <t>Eelarvekonto nimetus</t>
  </si>
  <si>
    <t>Asutus</t>
  </si>
  <si>
    <t>Eelarve liik</t>
  </si>
  <si>
    <t>Objekt</t>
  </si>
  <si>
    <t>Eelarve konto</t>
  </si>
  <si>
    <t xml:space="preserve">2026. a eelarve </t>
  </si>
  <si>
    <t>Ülekantavad vahendid</t>
  </si>
  <si>
    <t>2026. a eelarve  
RE ÜK-ga</t>
  </si>
  <si>
    <t>Eesti Kohtuekspertiisi Instituut</t>
  </si>
  <si>
    <t>sh piirmääraga vahendid</t>
  </si>
  <si>
    <t>TULUD</t>
  </si>
  <si>
    <t>KULUD</t>
  </si>
  <si>
    <t>Programmi tegevus: Kriminaalpoliitika kujundamine ja elluviimine, sh ennetus</t>
  </si>
  <si>
    <t>Käibemaks</t>
  </si>
  <si>
    <t>INVESTEERINGUD</t>
  </si>
  <si>
    <t>sh investeeringute käibemaks</t>
  </si>
  <si>
    <t>Toetused</t>
  </si>
  <si>
    <t>sh liikmemaksud (ENFSI)</t>
  </si>
  <si>
    <t>J30</t>
  </si>
  <si>
    <t>20</t>
  </si>
  <si>
    <t>SE000003</t>
  </si>
  <si>
    <t>Tööjõukulud</t>
  </si>
  <si>
    <t>Kindlaksmääratud tööjõukulud</t>
  </si>
  <si>
    <t>Tegevuskulud, v.a tööjõukulud</t>
  </si>
  <si>
    <t>Majandamiskulud, sh RKAS remondi- ja kapitalikomponent</t>
  </si>
  <si>
    <t>Majandamiskulud RKAS-ta</t>
  </si>
  <si>
    <t>Administreerimiskulud</t>
  </si>
  <si>
    <t>Lähetuskulud</t>
  </si>
  <si>
    <t>Koolituskulud</t>
  </si>
  <si>
    <t>Kinnistute, hoonete ja ruumide majandamiskulud</t>
  </si>
  <si>
    <t>sh Tervise 20</t>
  </si>
  <si>
    <t>sh Ravi 10C</t>
  </si>
  <si>
    <t>sh Ristiku 1 Pärnu</t>
  </si>
  <si>
    <t>sh Ravila 19, Tartu</t>
  </si>
  <si>
    <t>Sõidukite majandamiskulud</t>
  </si>
  <si>
    <t>Info- ja kommunikatsiooni tehnoloogia kulud</t>
  </si>
  <si>
    <t>Inventari majandamiskulud</t>
  </si>
  <si>
    <t>Masinate ja seadmete majandamiskulud</t>
  </si>
  <si>
    <t>Meditsiini- ja hügieenikulud</t>
  </si>
  <si>
    <t>sh kohtupsühhiaatria ekspertiis</t>
  </si>
  <si>
    <t>Kommunikatsiooni-, kultuuri- ja vaba aja</t>
  </si>
  <si>
    <t>Eri- ja vormiriietus</t>
  </si>
  <si>
    <t>Muu erivarustus ja erimaterjalid</t>
  </si>
  <si>
    <t>Mitmesugused majanduskulud</t>
  </si>
  <si>
    <t>RKAS remondi- ja kapitalikomponent</t>
  </si>
  <si>
    <t>SE000028</t>
  </si>
  <si>
    <t>sh majandamiskulude käibemaks</t>
  </si>
  <si>
    <t>sh RKAS käibemaks</t>
  </si>
  <si>
    <t>Investeeringud</t>
  </si>
  <si>
    <t>Masinad ja seadmed</t>
  </si>
  <si>
    <t>IN004000</t>
  </si>
  <si>
    <t>Investeeringute käibemaks</t>
  </si>
  <si>
    <t>Tuludest sõltuvad vahendid</t>
  </si>
  <si>
    <t>J31</t>
  </si>
  <si>
    <t>Majandamiskulud</t>
  </si>
  <si>
    <t>Majandamiskulude käibemaks</t>
  </si>
  <si>
    <t>16.06.2026. a käskkirja nr 110</t>
  </si>
  <si>
    <t>Lisa</t>
  </si>
  <si>
    <t>Eesti Kohtuekspertiisi Instituudi 2026. aasta eelarve</t>
  </si>
  <si>
    <t xml:space="preserve">2026. a esialgne eelarve </t>
  </si>
  <si>
    <t>2026. a eelarve kokku</t>
  </si>
  <si>
    <t>sh RKAS remondi- ja kapitalikomponent</t>
  </si>
  <si>
    <t>* kuludes ei sisaldu amortisatsioon (mitterahaline kulu)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</si>
</sst>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k_r_-;\-* #,##0.00\ _k_r_-;_-* &quot;-&quot;??\ _k_r_-;_-@_-"/>
  </numFmts>
  <fonts count="3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9"/>
      <color theme="1"/>
      <name val="Calibri"/>
      <family val="2"/>
      <charset val="186"/>
      <scheme val="minor"/>
    </font>
    <font>
      <b/>
      <sz val="13"/>
      <color theme="0" tint="-0.34998626667073579"/>
      <name val="Calibri"/>
      <family val="2"/>
      <charset val="186"/>
      <scheme val="minor"/>
    </font>
    <font>
      <sz val="10"/>
      <color theme="0" tint="-0.34998626667073579"/>
      <name val="Calibri"/>
      <family val="2"/>
      <charset val="186"/>
      <scheme val="minor"/>
    </font>
    <font>
      <b/>
      <sz val="12"/>
      <color theme="0" tint="-0.34998626667073579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0"/>
      <color theme="1" tint="0.499984740745262"/>
      <name val="Calibri"/>
      <family val="2"/>
      <charset val="186"/>
      <scheme val="minor"/>
    </font>
    <font>
      <sz val="10"/>
      <name val="Arial"/>
      <family val="2"/>
    </font>
    <font>
      <b/>
      <i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1"/>
      <color theme="0" tint="-0.249977111117893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FFF7E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2" fillId="0" borderId="0"/>
    <xf numFmtId="0" fontId="1" fillId="0" borderId="0"/>
    <xf numFmtId="0" fontId="35" fillId="0" borderId="0"/>
    <xf numFmtId="164" fontId="1" fillId="0" borderId="0" applyFont="0" applyFill="0" applyBorder="0" applyAlignment="0" applyProtection="0"/>
    <xf numFmtId="165" fontId="35" fillId="0" borderId="0" applyFont="0" applyFill="0" applyBorder="0" applyAlignment="0" applyProtection="0"/>
  </cellStyleXfs>
  <cellXfs count="120">
    <xf numFmtId="0" fontId="0" fillId="0" borderId="0" xfId="0"/>
    <xf numFmtId="0" fontId="5" fillId="0" borderId="0" xfId="1" applyFont="1"/>
    <xf numFmtId="3" fontId="6" fillId="0" borderId="0" xfId="1" applyNumberFormat="1" applyFont="1"/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7" fillId="0" borderId="0" xfId="1" applyFont="1"/>
    <xf numFmtId="0" fontId="8" fillId="0" borderId="0" xfId="1" applyFont="1" applyAlignment="1">
      <alignment horizontal="center" vertical="center" wrapText="1"/>
    </xf>
    <xf numFmtId="0" fontId="10" fillId="0" borderId="0" xfId="0" applyFont="1"/>
    <xf numFmtId="0" fontId="7" fillId="0" borderId="0" xfId="2" applyFont="1" applyAlignment="1">
      <alignment horizontal="right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right" vertical="center" wrapText="1"/>
    </xf>
    <xf numFmtId="3" fontId="10" fillId="0" borderId="0" xfId="0" applyNumberFormat="1" applyFont="1"/>
    <xf numFmtId="0" fontId="11" fillId="0" borderId="0" xfId="0" applyFont="1"/>
    <xf numFmtId="3" fontId="12" fillId="0" borderId="0" xfId="1" applyNumberFormat="1" applyFont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3" fontId="7" fillId="0" borderId="0" xfId="2" applyNumberFormat="1" applyFont="1"/>
    <xf numFmtId="0" fontId="13" fillId="0" borderId="0" xfId="2" applyFont="1"/>
    <xf numFmtId="0" fontId="5" fillId="0" borderId="0" xfId="2" applyFont="1" applyAlignment="1">
      <alignment horizontal="left" indent="1"/>
    </xf>
    <xf numFmtId="3" fontId="5" fillId="0" borderId="0" xfId="2" applyNumberFormat="1" applyFont="1"/>
    <xf numFmtId="0" fontId="7" fillId="0" borderId="0" xfId="2" applyFont="1" applyAlignment="1">
      <alignment horizontal="center"/>
    </xf>
    <xf numFmtId="0" fontId="6" fillId="0" borderId="0" xfId="2" applyFont="1" applyAlignment="1">
      <alignment horizontal="left" indent="2"/>
    </xf>
    <xf numFmtId="0" fontId="7" fillId="0" borderId="0" xfId="2" applyFont="1"/>
    <xf numFmtId="0" fontId="5" fillId="0" borderId="0" xfId="2" applyFont="1"/>
    <xf numFmtId="0" fontId="13" fillId="0" borderId="0" xfId="1" applyFont="1"/>
    <xf numFmtId="3" fontId="5" fillId="0" borderId="0" xfId="1" applyNumberFormat="1" applyFont="1" applyAlignment="1">
      <alignment horizontal="right"/>
    </xf>
    <xf numFmtId="0" fontId="12" fillId="0" borderId="0" xfId="1" applyFont="1"/>
    <xf numFmtId="0" fontId="14" fillId="0" borderId="0" xfId="2" applyFont="1" applyAlignment="1">
      <alignment horizontal="right"/>
    </xf>
    <xf numFmtId="0" fontId="15" fillId="0" borderId="0" xfId="2" applyFont="1" applyAlignment="1">
      <alignment horizontal="center" vertical="center" wrapText="1"/>
    </xf>
    <xf numFmtId="0" fontId="15" fillId="0" borderId="0" xfId="2" applyFont="1" applyAlignment="1">
      <alignment horizontal="right" vertical="center" wrapText="1"/>
    </xf>
    <xf numFmtId="0" fontId="16" fillId="0" borderId="0" xfId="0" applyFont="1"/>
    <xf numFmtId="3" fontId="14" fillId="0" borderId="0" xfId="1" applyNumberFormat="1" applyFont="1"/>
    <xf numFmtId="0" fontId="17" fillId="0" borderId="0" xfId="2" applyFont="1" applyAlignment="1">
      <alignment horizontal="right"/>
    </xf>
    <xf numFmtId="0" fontId="17" fillId="0" borderId="0" xfId="2" applyFont="1"/>
    <xf numFmtId="0" fontId="18" fillId="2" borderId="0" xfId="1" applyFont="1" applyFill="1" applyAlignment="1">
      <alignment horizontal="center" vertical="center" wrapText="1"/>
    </xf>
    <xf numFmtId="0" fontId="19" fillId="0" borderId="0" xfId="0" applyFont="1" applyAlignment="1">
      <alignment horizontal="left" indent="1"/>
    </xf>
    <xf numFmtId="0" fontId="6" fillId="0" borderId="0" xfId="3" applyFont="1" applyAlignment="1">
      <alignment horizontal="left" indent="2"/>
    </xf>
    <xf numFmtId="0" fontId="6" fillId="0" borderId="0" xfId="2" applyFont="1" applyAlignment="1">
      <alignment horizontal="center"/>
    </xf>
    <xf numFmtId="0" fontId="12" fillId="0" borderId="0" xfId="2" applyFont="1" applyAlignment="1">
      <alignment horizontal="right"/>
    </xf>
    <xf numFmtId="0" fontId="20" fillId="0" borderId="0" xfId="2" applyFont="1" applyAlignment="1">
      <alignment horizontal="right" vertical="center" wrapText="1"/>
    </xf>
    <xf numFmtId="0" fontId="20" fillId="0" borderId="0" xfId="2" applyFont="1" applyAlignment="1">
      <alignment horizontal="center" vertical="center" wrapText="1"/>
    </xf>
    <xf numFmtId="3" fontId="21" fillId="0" borderId="0" xfId="1" applyNumberFormat="1" applyFont="1"/>
    <xf numFmtId="0" fontId="18" fillId="0" borderId="0" xfId="1" applyFont="1" applyAlignment="1">
      <alignment horizontal="left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14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6" fillId="0" borderId="0" xfId="4" applyFont="1" applyAlignment="1">
      <alignment vertical="center"/>
    </xf>
    <xf numFmtId="14" fontId="23" fillId="0" borderId="1" xfId="4" applyNumberFormat="1" applyFont="1" applyBorder="1" applyAlignment="1">
      <alignment horizontal="center" vertical="center"/>
    </xf>
    <xf numFmtId="0" fontId="1" fillId="0" borderId="0" xfId="4" applyAlignment="1">
      <alignment vertical="center"/>
    </xf>
    <xf numFmtId="0" fontId="24" fillId="2" borderId="2" xfId="4" applyFont="1" applyFill="1" applyBorder="1" applyAlignment="1">
      <alignment horizontal="center" vertical="center" wrapText="1"/>
    </xf>
    <xf numFmtId="0" fontId="27" fillId="2" borderId="3" xfId="4" applyFont="1" applyFill="1" applyBorder="1" applyAlignment="1">
      <alignment horizontal="center" vertical="center" wrapText="1"/>
    </xf>
    <xf numFmtId="0" fontId="24" fillId="2" borderId="3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18" fillId="3" borderId="0" xfId="5" applyFont="1" applyFill="1" applyAlignment="1">
      <alignment horizontal="center" vertical="center" wrapText="1"/>
    </xf>
    <xf numFmtId="0" fontId="28" fillId="0" borderId="4" xfId="4" applyFont="1" applyBorder="1" applyAlignment="1">
      <alignment vertical="center"/>
    </xf>
    <xf numFmtId="0" fontId="29" fillId="0" borderId="1" xfId="6" applyFont="1" applyBorder="1" applyAlignment="1">
      <alignment horizontal="center" vertical="center"/>
    </xf>
    <xf numFmtId="3" fontId="30" fillId="0" borderId="1" xfId="4" applyNumberFormat="1" applyFont="1" applyBorder="1" applyAlignment="1">
      <alignment vertical="center"/>
    </xf>
    <xf numFmtId="3" fontId="10" fillId="0" borderId="0" xfId="5" applyNumberFormat="1" applyFont="1"/>
    <xf numFmtId="0" fontId="19" fillId="0" borderId="0" xfId="5" applyFont="1" applyAlignment="1">
      <alignment horizontal="left" indent="1"/>
    </xf>
    <xf numFmtId="3" fontId="21" fillId="0" borderId="1" xfId="6" applyNumberFormat="1" applyFont="1" applyBorder="1"/>
    <xf numFmtId="3" fontId="21" fillId="0" borderId="0" xfId="6" applyNumberFormat="1" applyFont="1"/>
    <xf numFmtId="0" fontId="28" fillId="0" borderId="0" xfId="4" applyFont="1" applyAlignment="1">
      <alignment vertical="center"/>
    </xf>
    <xf numFmtId="0" fontId="10" fillId="0" borderId="0" xfId="6" applyFont="1"/>
    <xf numFmtId="0" fontId="5" fillId="0" borderId="1" xfId="6" applyFont="1" applyBorder="1" applyAlignment="1">
      <alignment horizontal="center" vertical="center"/>
    </xf>
    <xf numFmtId="3" fontId="10" fillId="4" borderId="1" xfId="6" applyNumberFormat="1" applyFont="1" applyFill="1" applyBorder="1"/>
    <xf numFmtId="0" fontId="10" fillId="0" borderId="4" xfId="4" applyFont="1" applyBorder="1" applyAlignment="1">
      <alignment vertical="center"/>
    </xf>
    <xf numFmtId="3" fontId="11" fillId="4" borderId="1" xfId="4" applyNumberFormat="1" applyFont="1" applyFill="1" applyBorder="1" applyAlignment="1">
      <alignment vertical="center"/>
    </xf>
    <xf numFmtId="0" fontId="31" fillId="0" borderId="4" xfId="4" applyFont="1" applyBorder="1" applyAlignment="1">
      <alignment vertical="center"/>
    </xf>
    <xf numFmtId="3" fontId="12" fillId="0" borderId="1" xfId="6" applyNumberFormat="1" applyFont="1" applyBorder="1" applyAlignment="1">
      <alignment vertical="center"/>
    </xf>
    <xf numFmtId="3" fontId="14" fillId="0" borderId="0" xfId="6" applyNumberFormat="1" applyFont="1"/>
    <xf numFmtId="0" fontId="16" fillId="0" borderId="4" xfId="4" applyFont="1" applyBorder="1" applyAlignment="1">
      <alignment vertical="center"/>
    </xf>
    <xf numFmtId="3" fontId="14" fillId="4" borderId="1" xfId="6" applyNumberFormat="1" applyFont="1" applyFill="1" applyBorder="1" applyAlignment="1">
      <alignment vertical="center"/>
    </xf>
    <xf numFmtId="3" fontId="12" fillId="0" borderId="0" xfId="6" applyNumberFormat="1" applyFont="1"/>
    <xf numFmtId="0" fontId="19" fillId="0" borderId="4" xfId="4" applyFont="1" applyBorder="1" applyAlignment="1">
      <alignment horizontal="left" vertical="center"/>
    </xf>
    <xf numFmtId="3" fontId="12" fillId="4" borderId="1" xfId="6" applyNumberFormat="1" applyFont="1" applyFill="1" applyBorder="1" applyAlignment="1">
      <alignment vertical="center"/>
    </xf>
    <xf numFmtId="0" fontId="32" fillId="0" borderId="4" xfId="4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vertical="center"/>
    </xf>
    <xf numFmtId="0" fontId="7" fillId="0" borderId="0" xfId="6" applyFont="1"/>
    <xf numFmtId="0" fontId="13" fillId="0" borderId="4" xfId="6" applyFont="1" applyBorder="1" applyAlignment="1">
      <alignment vertical="center"/>
    </xf>
    <xf numFmtId="0" fontId="6" fillId="0" borderId="4" xfId="6" applyFont="1" applyBorder="1" applyAlignment="1">
      <alignment horizontal="left" vertical="center"/>
    </xf>
    <xf numFmtId="3" fontId="5" fillId="0" borderId="1" xfId="6" applyNumberFormat="1" applyFont="1" applyBorder="1" applyAlignment="1">
      <alignment vertical="center"/>
    </xf>
    <xf numFmtId="0" fontId="32" fillId="0" borderId="4" xfId="4" applyFont="1" applyBorder="1" applyAlignment="1">
      <alignment vertical="center" wrapText="1"/>
    </xf>
    <xf numFmtId="3" fontId="7" fillId="4" borderId="1" xfId="6" applyNumberFormat="1" applyFont="1" applyFill="1" applyBorder="1" applyAlignment="1">
      <alignment vertical="center"/>
    </xf>
    <xf numFmtId="3" fontId="7" fillId="0" borderId="0" xfId="6" applyNumberFormat="1" applyFont="1"/>
    <xf numFmtId="0" fontId="5" fillId="0" borderId="4" xfId="6" applyFont="1" applyBorder="1" applyAlignment="1">
      <alignment horizontal="left" vertical="center"/>
    </xf>
    <xf numFmtId="3" fontId="8" fillId="4" borderId="1" xfId="6" applyNumberFormat="1" applyFont="1" applyFill="1" applyBorder="1" applyAlignment="1">
      <alignment vertical="center"/>
    </xf>
    <xf numFmtId="0" fontId="33" fillId="0" borderId="4" xfId="6" applyFont="1" applyBorder="1" applyAlignment="1">
      <alignment horizontal="left" vertical="center"/>
    </xf>
    <xf numFmtId="3" fontId="8" fillId="0" borderId="1" xfId="6" applyNumberFormat="1" applyFont="1" applyBorder="1" applyAlignment="1">
      <alignment vertical="center"/>
    </xf>
    <xf numFmtId="3" fontId="34" fillId="0" borderId="1" xfId="4" applyNumberFormat="1" applyFont="1" applyBorder="1" applyAlignment="1">
      <alignment horizontal="right" vertical="center"/>
    </xf>
    <xf numFmtId="0" fontId="36" fillId="5" borderId="5" xfId="7" applyFont="1" applyFill="1" applyBorder="1" applyAlignment="1">
      <alignment horizontal="left" vertical="center"/>
    </xf>
    <xf numFmtId="0" fontId="5" fillId="5" borderId="1" xfId="6" applyFont="1" applyFill="1" applyBorder="1" applyAlignment="1">
      <alignment horizontal="center" vertical="center"/>
    </xf>
    <xf numFmtId="3" fontId="8" fillId="5" borderId="6" xfId="8" applyNumberFormat="1" applyFont="1" applyFill="1" applyBorder="1" applyAlignment="1">
      <alignment horizontal="right" vertical="center"/>
    </xf>
    <xf numFmtId="0" fontId="37" fillId="5" borderId="5" xfId="7" applyFont="1" applyFill="1" applyBorder="1" applyAlignment="1">
      <alignment vertical="center"/>
    </xf>
    <xf numFmtId="3" fontId="8" fillId="5" borderId="6" xfId="9" applyNumberFormat="1" applyFont="1" applyFill="1" applyBorder="1" applyAlignment="1">
      <alignment horizontal="right" vertical="center"/>
    </xf>
    <xf numFmtId="0" fontId="37" fillId="5" borderId="5" xfId="7" applyFont="1" applyFill="1" applyBorder="1" applyAlignment="1">
      <alignment vertical="center" wrapText="1"/>
    </xf>
    <xf numFmtId="3" fontId="37" fillId="5" borderId="6" xfId="9" applyNumberFormat="1" applyFont="1" applyFill="1" applyBorder="1" applyAlignment="1">
      <alignment horizontal="right" vertical="center"/>
    </xf>
    <xf numFmtId="0" fontId="37" fillId="5" borderId="5" xfId="7" applyFont="1" applyFill="1" applyBorder="1" applyAlignment="1">
      <alignment horizontal="right" vertical="center" wrapText="1"/>
    </xf>
    <xf numFmtId="0" fontId="37" fillId="5" borderId="5" xfId="7" applyFont="1" applyFill="1" applyBorder="1" applyAlignment="1">
      <alignment horizontal="right" vertical="center"/>
    </xf>
    <xf numFmtId="0" fontId="5" fillId="0" borderId="0" xfId="6" applyFont="1" applyAlignment="1">
      <alignment vertical="center"/>
    </xf>
    <xf numFmtId="3" fontId="21" fillId="5" borderId="6" xfId="9" applyNumberFormat="1" applyFont="1" applyFill="1" applyBorder="1" applyAlignment="1">
      <alignment horizontal="right" vertical="center"/>
    </xf>
    <xf numFmtId="0" fontId="37" fillId="5" borderId="5" xfId="7" applyFont="1" applyFill="1" applyBorder="1" applyAlignment="1">
      <alignment horizontal="left" vertical="center"/>
    </xf>
    <xf numFmtId="0" fontId="7" fillId="0" borderId="4" xfId="6" applyFont="1" applyBorder="1" applyAlignment="1">
      <alignment horizontal="left" vertical="center"/>
    </xf>
    <xf numFmtId="0" fontId="1" fillId="0" borderId="4" xfId="4" applyBorder="1" applyAlignment="1">
      <alignment vertical="center"/>
    </xf>
    <xf numFmtId="0" fontId="13" fillId="0" borderId="4" xfId="6" applyFont="1" applyBorder="1"/>
    <xf numFmtId="0" fontId="5" fillId="0" borderId="1" xfId="6" applyFont="1" applyBorder="1" applyAlignment="1">
      <alignment horizontal="center"/>
    </xf>
    <xf numFmtId="3" fontId="24" fillId="0" borderId="1" xfId="6" applyNumberFormat="1" applyFont="1" applyBorder="1"/>
    <xf numFmtId="0" fontId="5" fillId="0" borderId="4" xfId="6" applyFont="1" applyBorder="1" applyAlignment="1">
      <alignment horizontal="left" indent="1"/>
    </xf>
    <xf numFmtId="3" fontId="5" fillId="0" borderId="1" xfId="6" applyNumberFormat="1" applyFont="1" applyBorder="1"/>
    <xf numFmtId="3" fontId="5" fillId="0" borderId="1" xfId="4" applyNumberFormat="1" applyFont="1" applyBorder="1"/>
    <xf numFmtId="0" fontId="5" fillId="0" borderId="0" xfId="6" applyFont="1" applyAlignment="1">
      <alignment horizontal="center" vertical="center"/>
    </xf>
    <xf numFmtId="0" fontId="5" fillId="0" borderId="0" xfId="6" applyFont="1"/>
    <xf numFmtId="3" fontId="5" fillId="4" borderId="1" xfId="6" applyNumberFormat="1" applyFont="1" applyFill="1" applyBorder="1" applyAlignment="1">
      <alignment vertical="center"/>
    </xf>
    <xf numFmtId="0" fontId="5" fillId="0" borderId="4" xfId="6" applyFont="1" applyBorder="1" applyAlignment="1">
      <alignment horizontal="center" vertical="center"/>
    </xf>
    <xf numFmtId="0" fontId="5" fillId="0" borderId="0" xfId="6" applyFont="1" applyAlignment="1">
      <alignment horizontal="center"/>
    </xf>
    <xf numFmtId="0" fontId="5" fillId="0" borderId="1" xfId="6" applyFont="1" applyBorder="1" applyAlignment="1">
      <alignment horizontal="left" vertical="center"/>
    </xf>
    <xf numFmtId="0" fontId="38" fillId="0" borderId="0" xfId="4" applyFont="1" applyAlignment="1">
      <alignment vertical="center"/>
    </xf>
    <xf numFmtId="0" fontId="13" fillId="0" borderId="7" xfId="6" applyFont="1" applyBorder="1" applyAlignment="1">
      <alignment vertical="center"/>
    </xf>
    <xf numFmtId="0" fontId="5" fillId="0" borderId="8" xfId="6" applyFont="1" applyBorder="1" applyAlignment="1">
      <alignment horizontal="center" vertical="center"/>
    </xf>
    <xf numFmtId="3" fontId="7" fillId="0" borderId="8" xfId="6" applyNumberFormat="1" applyFont="1" applyBorder="1" applyAlignment="1">
      <alignment vertical="center"/>
    </xf>
  </cellXfs>
  <cellStyles count="10">
    <cellStyle name="Koma 2" xfId="8" xr:uid="{31C6ACAE-60D9-4A60-B91B-27931230D95B}"/>
    <cellStyle name="Koma 6" xfId="9" xr:uid="{68B66245-DF92-47F2-9DC8-A7E718CDCCD7}"/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  <cellStyle name="Normaallaad 2 2 2 2" xfId="6" xr:uid="{9F871950-ACB5-48BE-A9E8-E16EEBC98B48}"/>
    <cellStyle name="Normaallaad 2 3" xfId="5" xr:uid="{172368BC-4E17-424E-AAC2-21710E627C4F}"/>
    <cellStyle name="Normaallaad 3 2" xfId="4" xr:uid="{FCCA9457-7672-45E0-806B-DA4D2CD6D47C}"/>
    <cellStyle name="Normaallaad 8" xfId="7" xr:uid="{C6CE2E8A-6AB9-475F-AEE5-5D1ABF99B9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ekeiuser$/ivar.prits/My%20Documents/Finantsasjad%202014/Finantsasjad%202014/Vitali/EKEI%20eelarve%202013%20Palgad+hindamine+kutsetasemed%205%2010%2012%20&#220;L%209%20%20oktoobriks%203%20Tartu.xlsm" TargetMode="External"/><Relationship Id="rId1" Type="http://schemas.openxmlformats.org/officeDocument/2006/relationships/externalLinkPath" Target="/ekeiuser$/ivar.prits/My%20Documents/Finantsasjad%202014/Finantsasjad%202014/Vitali/EKEI%20eelarve%202013%20Palgad+hindamine+kutsetasemed%205%2010%2012%20&#220;L%209%20%20oktoobriks%203%20Tartu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issejuhatus"/>
      <sheetName val="Põhireeglid1"/>
      <sheetName val="Põhireeglid2"/>
      <sheetName val="Hindamistabelid.int"/>
      <sheetName val="A.int"/>
      <sheetName val="B.int"/>
      <sheetName val="C.int"/>
      <sheetName val="D.int"/>
      <sheetName val="E.int"/>
      <sheetName val="F.int"/>
      <sheetName val="G.int"/>
      <sheetName val="Hindamistabelid.füüs"/>
      <sheetName val="A.füüs"/>
      <sheetName val="B.füüs"/>
      <sheetName val="C.füüs"/>
      <sheetName val="D.füüs"/>
      <sheetName val="E.füüs"/>
      <sheetName val="F.füüs"/>
      <sheetName val="G.füüs"/>
      <sheetName val="H.füüs"/>
      <sheetName val="tõlge"/>
      <sheetName val="Ametikirjeldus"/>
      <sheetName val="Palk2013 (8.10)"/>
      <sheetName val="Palk2013"/>
      <sheetName val="Ametikohtade hindamine"/>
      <sheetName val="JM kutsemäärus"/>
      <sheetName val="Parameetrid"/>
      <sheetName val="HINDAMINE"/>
      <sheetName val="arstid"/>
      <sheetName val="Art 50"/>
      <sheetName val="Leht2"/>
      <sheetName val="EKEI eelarve 2013 Palgad+hind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083DA-1998-4BA1-B979-9B8D460A9569}">
  <dimension ref="A1:H74"/>
  <sheetViews>
    <sheetView zoomScaleNormal="100" workbookViewId="0">
      <pane ySplit="2" topLeftCell="A3" activePane="bottomLeft" state="frozen"/>
      <selection pane="bottomLeft" activeCell="N20" sqref="N20"/>
    </sheetView>
  </sheetViews>
  <sheetFormatPr defaultColWidth="9.140625" defaultRowHeight="15" x14ac:dyDescent="0.25"/>
  <cols>
    <col min="1" max="1" width="40.7109375" style="49" customWidth="1"/>
    <col min="2" max="3" width="9.140625" style="49"/>
    <col min="4" max="4" width="10.28515625" style="49" customWidth="1"/>
    <col min="5" max="5" width="9.140625" style="49"/>
    <col min="6" max="6" width="13" style="49" hidden="1" customWidth="1"/>
    <col min="7" max="7" width="10.85546875" style="49" hidden="1" customWidth="1"/>
    <col min="8" max="8" width="13" style="49" customWidth="1"/>
    <col min="9" max="16384" width="9.140625" style="49"/>
  </cols>
  <sheetData>
    <row r="1" spans="1:8" ht="15.75" x14ac:dyDescent="0.25">
      <c r="A1" s="45" t="s">
        <v>0</v>
      </c>
      <c r="B1" s="46"/>
      <c r="C1" s="47"/>
      <c r="D1" s="47"/>
      <c r="E1" s="47"/>
      <c r="F1" s="48">
        <v>46204</v>
      </c>
      <c r="G1" s="47"/>
      <c r="H1" s="48">
        <v>46181</v>
      </c>
    </row>
    <row r="2" spans="1:8" ht="45" x14ac:dyDescent="0.25">
      <c r="A2" s="50" t="s">
        <v>1</v>
      </c>
      <c r="B2" s="51" t="s">
        <v>2</v>
      </c>
      <c r="C2" s="51" t="s">
        <v>3</v>
      </c>
      <c r="D2" s="52" t="s">
        <v>4</v>
      </c>
      <c r="E2" s="51" t="s">
        <v>5</v>
      </c>
      <c r="F2" s="53" t="s">
        <v>6</v>
      </c>
      <c r="G2" s="54" t="s">
        <v>7</v>
      </c>
      <c r="H2" s="52" t="s">
        <v>8</v>
      </c>
    </row>
    <row r="3" spans="1:8" ht="17.25" x14ac:dyDescent="0.3">
      <c r="A3" s="55" t="s">
        <v>9</v>
      </c>
      <c r="B3" s="56"/>
      <c r="C3" s="56"/>
      <c r="D3" s="56"/>
      <c r="E3" s="56"/>
      <c r="F3" s="57">
        <f>F7+F10</f>
        <v>9969211.5139039997</v>
      </c>
      <c r="G3" s="58">
        <f>G7+G10</f>
        <v>282938</v>
      </c>
      <c r="H3" s="58">
        <f>F3+G3</f>
        <v>10252149.513904</v>
      </c>
    </row>
    <row r="4" spans="1:8" x14ac:dyDescent="0.2">
      <c r="A4" s="59" t="s">
        <v>10</v>
      </c>
      <c r="B4" s="56"/>
      <c r="C4" s="56"/>
      <c r="D4" s="56"/>
      <c r="E4" s="56"/>
      <c r="F4" s="60">
        <f>SUM(F13,F16,F19)</f>
        <v>8862042.8479040004</v>
      </c>
      <c r="G4" s="61">
        <v>282938</v>
      </c>
      <c r="H4" s="61">
        <f t="shared" ref="H4:H19" si="0">F4+G4</f>
        <v>9144980.8479040004</v>
      </c>
    </row>
    <row r="5" spans="1:8" ht="17.25" x14ac:dyDescent="0.2">
      <c r="A5" s="62"/>
      <c r="B5" s="56"/>
      <c r="C5" s="56"/>
      <c r="D5" s="56"/>
      <c r="E5" s="56"/>
      <c r="F5" s="57"/>
      <c r="G5" s="61"/>
      <c r="H5" s="61">
        <f t="shared" si="0"/>
        <v>0</v>
      </c>
    </row>
    <row r="6" spans="1:8" ht="17.25" x14ac:dyDescent="0.3">
      <c r="A6" s="63" t="s">
        <v>11</v>
      </c>
      <c r="B6" s="64"/>
      <c r="C6" s="64"/>
      <c r="D6" s="64"/>
      <c r="E6" s="64"/>
      <c r="F6" s="65">
        <v>600000</v>
      </c>
      <c r="G6" s="58"/>
      <c r="H6" s="65">
        <f t="shared" si="0"/>
        <v>600000</v>
      </c>
    </row>
    <row r="7" spans="1:8" ht="17.25" x14ac:dyDescent="0.3">
      <c r="A7" s="66" t="s">
        <v>12</v>
      </c>
      <c r="B7" s="64"/>
      <c r="C7" s="64"/>
      <c r="D7" s="64"/>
      <c r="E7" s="64"/>
      <c r="F7" s="67">
        <f>F8+F9</f>
        <v>9945211.5139039997</v>
      </c>
      <c r="G7" s="58">
        <f>G8+G9</f>
        <v>282938</v>
      </c>
      <c r="H7" s="67">
        <f t="shared" si="0"/>
        <v>10228149.513904</v>
      </c>
    </row>
    <row r="8" spans="1:8" ht="15.75" x14ac:dyDescent="0.25">
      <c r="A8" s="68" t="s">
        <v>13</v>
      </c>
      <c r="B8" s="64"/>
      <c r="C8" s="64"/>
      <c r="D8" s="64"/>
      <c r="E8" s="64"/>
      <c r="F8" s="69">
        <f>F13+F16+F19+F55+F56</f>
        <v>9425302.8479040004</v>
      </c>
      <c r="G8" s="70">
        <f>G13+G16+G19</f>
        <v>282938</v>
      </c>
      <c r="H8" s="69">
        <f t="shared" si="0"/>
        <v>9708240.8479040004</v>
      </c>
    </row>
    <row r="9" spans="1:8" ht="15.75" x14ac:dyDescent="0.25">
      <c r="A9" s="71" t="s">
        <v>14</v>
      </c>
      <c r="B9" s="64"/>
      <c r="C9" s="64"/>
      <c r="D9" s="64"/>
      <c r="E9" s="64"/>
      <c r="F9" s="72">
        <f>F44+F60</f>
        <v>519908.66599999997</v>
      </c>
      <c r="G9" s="73"/>
      <c r="H9" s="72">
        <f t="shared" si="0"/>
        <v>519908.66599999997</v>
      </c>
    </row>
    <row r="10" spans="1:8" ht="17.25" x14ac:dyDescent="0.3">
      <c r="A10" s="66" t="s">
        <v>15</v>
      </c>
      <c r="B10" s="64"/>
      <c r="C10" s="64"/>
      <c r="D10" s="64"/>
      <c r="E10" s="64"/>
      <c r="F10" s="67">
        <f>SUM(F48,F53,F54)</f>
        <v>24000</v>
      </c>
      <c r="G10" s="58"/>
      <c r="H10" s="67">
        <f t="shared" si="0"/>
        <v>24000</v>
      </c>
    </row>
    <row r="11" spans="1:8" ht="15.75" x14ac:dyDescent="0.2">
      <c r="A11" s="74" t="s">
        <v>16</v>
      </c>
      <c r="B11" s="64"/>
      <c r="C11" s="64"/>
      <c r="D11" s="64"/>
      <c r="E11" s="64"/>
      <c r="F11" s="75">
        <f>F50+F54</f>
        <v>4000</v>
      </c>
      <c r="G11" s="61"/>
      <c r="H11" s="75">
        <f t="shared" si="0"/>
        <v>4000</v>
      </c>
    </row>
    <row r="12" spans="1:8" ht="14.25" customHeight="1" x14ac:dyDescent="0.2">
      <c r="A12" s="76"/>
      <c r="B12" s="64"/>
      <c r="C12" s="64"/>
      <c r="D12" s="64"/>
      <c r="E12" s="64"/>
      <c r="F12" s="77"/>
      <c r="G12" s="78"/>
      <c r="H12" s="77">
        <f t="shared" si="0"/>
        <v>0</v>
      </c>
    </row>
    <row r="13" spans="1:8" ht="15.75" x14ac:dyDescent="0.2">
      <c r="A13" s="79" t="s">
        <v>17</v>
      </c>
      <c r="B13" s="64"/>
      <c r="C13" s="64"/>
      <c r="D13" s="64"/>
      <c r="E13" s="64"/>
      <c r="F13" s="75">
        <f>F14</f>
        <v>3804</v>
      </c>
      <c r="G13" s="78"/>
      <c r="H13" s="75">
        <f t="shared" si="0"/>
        <v>3804</v>
      </c>
    </row>
    <row r="14" spans="1:8" x14ac:dyDescent="0.2">
      <c r="A14" s="80" t="s">
        <v>18</v>
      </c>
      <c r="B14" s="64" t="s">
        <v>19</v>
      </c>
      <c r="C14" s="64" t="s">
        <v>20</v>
      </c>
      <c r="D14" s="64" t="s">
        <v>21</v>
      </c>
      <c r="E14" s="64">
        <v>45</v>
      </c>
      <c r="F14" s="81">
        <v>3804</v>
      </c>
      <c r="G14" s="78"/>
      <c r="H14" s="81"/>
    </row>
    <row r="15" spans="1:8" x14ac:dyDescent="0.2">
      <c r="A15" s="82"/>
      <c r="B15" s="64"/>
      <c r="C15" s="64"/>
      <c r="D15" s="64"/>
      <c r="E15" s="64"/>
      <c r="F15" s="77"/>
      <c r="G15" s="78"/>
      <c r="H15" s="77">
        <f t="shared" si="0"/>
        <v>0</v>
      </c>
    </row>
    <row r="16" spans="1:8" x14ac:dyDescent="0.2">
      <c r="A16" s="79" t="s">
        <v>22</v>
      </c>
      <c r="B16" s="64"/>
      <c r="C16" s="64"/>
      <c r="D16" s="64"/>
      <c r="E16" s="64"/>
      <c r="F16" s="83">
        <f>F17</f>
        <v>6296654.8495039996</v>
      </c>
      <c r="G16" s="84">
        <v>280502</v>
      </c>
      <c r="H16" s="83">
        <f t="shared" si="0"/>
        <v>6577156.8495039996</v>
      </c>
    </row>
    <row r="17" spans="1:8" x14ac:dyDescent="0.2">
      <c r="A17" s="85" t="s">
        <v>23</v>
      </c>
      <c r="B17" s="64" t="s">
        <v>19</v>
      </c>
      <c r="C17" s="64">
        <v>20</v>
      </c>
      <c r="D17" s="64"/>
      <c r="E17" s="64">
        <v>50</v>
      </c>
      <c r="F17" s="81">
        <v>6296654.8495039996</v>
      </c>
      <c r="G17" s="84"/>
      <c r="H17" s="81"/>
    </row>
    <row r="18" spans="1:8" x14ac:dyDescent="0.2">
      <c r="A18" s="85"/>
      <c r="B18" s="64"/>
      <c r="C18" s="64"/>
      <c r="D18" s="64"/>
      <c r="E18" s="64"/>
      <c r="F18" s="77"/>
      <c r="G18" s="78"/>
      <c r="H18" s="77">
        <f t="shared" si="0"/>
        <v>0</v>
      </c>
    </row>
    <row r="19" spans="1:8" x14ac:dyDescent="0.2">
      <c r="A19" s="79" t="s">
        <v>24</v>
      </c>
      <c r="B19" s="64"/>
      <c r="C19" s="64"/>
      <c r="D19" s="64"/>
      <c r="E19" s="64"/>
      <c r="F19" s="86">
        <f>SUM(F20,F42)</f>
        <v>2561583.9983999999</v>
      </c>
      <c r="G19" s="84">
        <v>2436</v>
      </c>
      <c r="H19" s="86">
        <f t="shared" si="0"/>
        <v>2564019.9983999999</v>
      </c>
    </row>
    <row r="20" spans="1:8" x14ac:dyDescent="0.25">
      <c r="A20" s="87" t="s">
        <v>25</v>
      </c>
      <c r="B20" s="64" t="s">
        <v>19</v>
      </c>
      <c r="C20" s="64">
        <v>20</v>
      </c>
      <c r="D20" s="64"/>
      <c r="E20" s="64">
        <v>55</v>
      </c>
      <c r="F20" s="88">
        <f>F22</f>
        <v>2098154.9983999999</v>
      </c>
      <c r="G20" s="64"/>
      <c r="H20" s="88">
        <f>H22</f>
        <v>2100590.9983999999</v>
      </c>
    </row>
    <row r="21" spans="1:8" x14ac:dyDescent="0.25">
      <c r="A21" s="85"/>
      <c r="B21" s="64"/>
      <c r="C21" s="64"/>
      <c r="D21" s="64"/>
      <c r="E21" s="64"/>
      <c r="F21" s="89">
        <f>SUM(F22,F42,F44)</f>
        <v>3068752.6644000001</v>
      </c>
      <c r="G21" s="64"/>
      <c r="H21" s="89">
        <f>SUM(H22,H42,H44)</f>
        <v>3071188.6644000001</v>
      </c>
    </row>
    <row r="22" spans="1:8" x14ac:dyDescent="0.25">
      <c r="A22" s="90" t="s">
        <v>26</v>
      </c>
      <c r="B22" s="91" t="s">
        <v>19</v>
      </c>
      <c r="C22" s="91">
        <v>20</v>
      </c>
      <c r="D22" s="91"/>
      <c r="E22" s="91">
        <v>55</v>
      </c>
      <c r="F22" s="92">
        <f>SUM(F23:F25,F26,F31,F32,F33,F34,F35,F37,F38,F39,F40)</f>
        <v>2098154.9983999999</v>
      </c>
      <c r="G22" s="92">
        <f>SUM(G23:G25,G26,G31,G32,G33,G34,G35,G37,G38,G39,G40)</f>
        <v>2436</v>
      </c>
      <c r="H22" s="92">
        <f t="shared" ref="H22" si="1">F22+G22</f>
        <v>2100590.9983999999</v>
      </c>
    </row>
    <row r="23" spans="1:8" x14ac:dyDescent="0.25">
      <c r="A23" s="93" t="s">
        <v>27</v>
      </c>
      <c r="B23" s="91" t="s">
        <v>19</v>
      </c>
      <c r="C23" s="91">
        <v>20</v>
      </c>
      <c r="D23" s="91"/>
      <c r="E23" s="91">
        <v>5500</v>
      </c>
      <c r="F23" s="94">
        <v>80872</v>
      </c>
      <c r="G23" s="91"/>
      <c r="H23" s="94">
        <v>80872</v>
      </c>
    </row>
    <row r="24" spans="1:8" x14ac:dyDescent="0.25">
      <c r="A24" s="93" t="s">
        <v>28</v>
      </c>
      <c r="B24" s="91" t="s">
        <v>19</v>
      </c>
      <c r="C24" s="91">
        <v>20</v>
      </c>
      <c r="D24" s="91"/>
      <c r="E24" s="91">
        <v>5503</v>
      </c>
      <c r="F24" s="94">
        <v>25000</v>
      </c>
      <c r="G24" s="91"/>
      <c r="H24" s="94">
        <v>25000</v>
      </c>
    </row>
    <row r="25" spans="1:8" x14ac:dyDescent="0.25">
      <c r="A25" s="93" t="s">
        <v>29</v>
      </c>
      <c r="B25" s="91" t="s">
        <v>19</v>
      </c>
      <c r="C25" s="91">
        <v>20</v>
      </c>
      <c r="D25" s="91"/>
      <c r="E25" s="91">
        <v>5504</v>
      </c>
      <c r="F25" s="94">
        <v>100000</v>
      </c>
      <c r="G25" s="91"/>
      <c r="H25" s="94">
        <v>100000</v>
      </c>
    </row>
    <row r="26" spans="1:8" x14ac:dyDescent="0.25">
      <c r="A26" s="95" t="s">
        <v>30</v>
      </c>
      <c r="B26" s="91" t="s">
        <v>19</v>
      </c>
      <c r="C26" s="91">
        <v>20</v>
      </c>
      <c r="D26" s="91"/>
      <c r="E26" s="91">
        <v>5511</v>
      </c>
      <c r="F26" s="94">
        <f>SUM(F27:F30)</f>
        <v>729782.99839999992</v>
      </c>
      <c r="G26" s="96">
        <v>2436</v>
      </c>
      <c r="H26" s="94">
        <f>SUM(H27:H30)</f>
        <v>729782.99839999992</v>
      </c>
    </row>
    <row r="27" spans="1:8" x14ac:dyDescent="0.25">
      <c r="A27" s="97" t="s">
        <v>31</v>
      </c>
      <c r="B27" s="91" t="s">
        <v>19</v>
      </c>
      <c r="C27" s="91">
        <v>20</v>
      </c>
      <c r="D27" s="91"/>
      <c r="E27" s="91">
        <v>5511</v>
      </c>
      <c r="F27" s="96">
        <v>549292.70149999997</v>
      </c>
      <c r="G27" s="96">
        <v>2436</v>
      </c>
      <c r="H27" s="96">
        <v>549292.70149999997</v>
      </c>
    </row>
    <row r="28" spans="1:8" x14ac:dyDescent="0.25">
      <c r="A28" s="97" t="s">
        <v>32</v>
      </c>
      <c r="B28" s="91" t="s">
        <v>19</v>
      </c>
      <c r="C28" s="91">
        <v>20</v>
      </c>
      <c r="D28" s="91"/>
      <c r="E28" s="91">
        <v>5511</v>
      </c>
      <c r="F28" s="96">
        <v>64490.296900000016</v>
      </c>
      <c r="G28" s="91"/>
      <c r="H28" s="96">
        <v>64490.296900000016</v>
      </c>
    </row>
    <row r="29" spans="1:8" s="99" customFormat="1" ht="12.75" x14ac:dyDescent="0.25">
      <c r="A29" s="98" t="s">
        <v>33</v>
      </c>
      <c r="B29" s="91" t="s">
        <v>19</v>
      </c>
      <c r="C29" s="91">
        <v>20</v>
      </c>
      <c r="D29" s="91"/>
      <c r="E29" s="91">
        <v>5511</v>
      </c>
      <c r="F29" s="96">
        <v>48000</v>
      </c>
      <c r="G29" s="91"/>
      <c r="H29" s="96">
        <v>48000</v>
      </c>
    </row>
    <row r="30" spans="1:8" s="99" customFormat="1" ht="12.75" x14ac:dyDescent="0.25">
      <c r="A30" s="98" t="s">
        <v>34</v>
      </c>
      <c r="B30" s="91" t="s">
        <v>19</v>
      </c>
      <c r="C30" s="91">
        <v>20</v>
      </c>
      <c r="D30" s="91"/>
      <c r="E30" s="91">
        <v>5511</v>
      </c>
      <c r="F30" s="96">
        <v>68000</v>
      </c>
      <c r="G30" s="91"/>
      <c r="H30" s="96">
        <v>68000</v>
      </c>
    </row>
    <row r="31" spans="1:8" s="99" customFormat="1" ht="12.75" x14ac:dyDescent="0.25">
      <c r="A31" s="93" t="s">
        <v>35</v>
      </c>
      <c r="B31" s="91" t="s">
        <v>19</v>
      </c>
      <c r="C31" s="91">
        <v>20</v>
      </c>
      <c r="D31" s="91"/>
      <c r="E31" s="91">
        <v>5513</v>
      </c>
      <c r="F31" s="94">
        <v>20000</v>
      </c>
      <c r="G31" s="91"/>
      <c r="H31" s="94">
        <v>20000</v>
      </c>
    </row>
    <row r="32" spans="1:8" s="99" customFormat="1" ht="12.75" x14ac:dyDescent="0.25">
      <c r="A32" s="95" t="s">
        <v>36</v>
      </c>
      <c r="B32" s="91" t="s">
        <v>19</v>
      </c>
      <c r="C32" s="91">
        <v>20</v>
      </c>
      <c r="D32" s="91"/>
      <c r="E32" s="91">
        <v>5514</v>
      </c>
      <c r="F32" s="94">
        <v>90000</v>
      </c>
      <c r="G32" s="91"/>
      <c r="H32" s="94">
        <v>90000</v>
      </c>
    </row>
    <row r="33" spans="1:8" s="99" customFormat="1" ht="12.75" x14ac:dyDescent="0.25">
      <c r="A33" s="93" t="s">
        <v>37</v>
      </c>
      <c r="B33" s="91" t="s">
        <v>19</v>
      </c>
      <c r="C33" s="91">
        <v>20</v>
      </c>
      <c r="D33" s="91"/>
      <c r="E33" s="91">
        <v>5515</v>
      </c>
      <c r="F33" s="94">
        <v>20000</v>
      </c>
      <c r="G33" s="91"/>
      <c r="H33" s="94">
        <v>20000</v>
      </c>
    </row>
    <row r="34" spans="1:8" s="99" customFormat="1" ht="12.75" x14ac:dyDescent="0.25">
      <c r="A34" s="95" t="s">
        <v>38</v>
      </c>
      <c r="B34" s="91" t="s">
        <v>19</v>
      </c>
      <c r="C34" s="91">
        <v>20</v>
      </c>
      <c r="D34" s="91"/>
      <c r="E34" s="91">
        <v>5516</v>
      </c>
      <c r="F34" s="94">
        <v>190000</v>
      </c>
      <c r="G34" s="91"/>
      <c r="H34" s="94">
        <v>190000</v>
      </c>
    </row>
    <row r="35" spans="1:8" s="99" customFormat="1" ht="12.75" x14ac:dyDescent="0.25">
      <c r="A35" s="93" t="s">
        <v>39</v>
      </c>
      <c r="B35" s="91" t="s">
        <v>19</v>
      </c>
      <c r="C35" s="91">
        <v>20</v>
      </c>
      <c r="D35" s="91"/>
      <c r="E35" s="91">
        <v>5522</v>
      </c>
      <c r="F35" s="94">
        <v>12000</v>
      </c>
      <c r="G35" s="91"/>
      <c r="H35" s="94">
        <v>12000</v>
      </c>
    </row>
    <row r="36" spans="1:8" x14ac:dyDescent="0.25">
      <c r="A36" s="98" t="s">
        <v>40</v>
      </c>
      <c r="B36" s="91" t="s">
        <v>19</v>
      </c>
      <c r="C36" s="91">
        <v>20</v>
      </c>
      <c r="D36" s="91"/>
      <c r="E36" s="91">
        <v>552220</v>
      </c>
      <c r="F36" s="100">
        <v>0</v>
      </c>
      <c r="G36" s="91"/>
      <c r="H36" s="100">
        <v>0</v>
      </c>
    </row>
    <row r="37" spans="1:8" x14ac:dyDescent="0.25">
      <c r="A37" s="101" t="s">
        <v>41</v>
      </c>
      <c r="B37" s="91"/>
      <c r="C37" s="91"/>
      <c r="D37" s="91"/>
      <c r="E37" s="91"/>
      <c r="F37" s="94">
        <v>8000</v>
      </c>
      <c r="G37" s="91"/>
      <c r="H37" s="94">
        <v>8000</v>
      </c>
    </row>
    <row r="38" spans="1:8" x14ac:dyDescent="0.25">
      <c r="A38" s="93" t="s">
        <v>42</v>
      </c>
      <c r="B38" s="91" t="s">
        <v>19</v>
      </c>
      <c r="C38" s="91">
        <v>20</v>
      </c>
      <c r="D38" s="91"/>
      <c r="E38" s="91">
        <v>5532</v>
      </c>
      <c r="F38" s="94">
        <v>7500</v>
      </c>
      <c r="G38" s="91"/>
      <c r="H38" s="94">
        <v>7500</v>
      </c>
    </row>
    <row r="39" spans="1:8" x14ac:dyDescent="0.25">
      <c r="A39" s="95" t="s">
        <v>43</v>
      </c>
      <c r="B39" s="91" t="s">
        <v>19</v>
      </c>
      <c r="C39" s="91">
        <v>20</v>
      </c>
      <c r="D39" s="91"/>
      <c r="E39" s="91">
        <v>5539</v>
      </c>
      <c r="F39" s="94">
        <v>745000</v>
      </c>
      <c r="G39" s="91"/>
      <c r="H39" s="94">
        <v>745000</v>
      </c>
    </row>
    <row r="40" spans="1:8" x14ac:dyDescent="0.25">
      <c r="A40" s="93" t="s">
        <v>44</v>
      </c>
      <c r="B40" s="91" t="s">
        <v>19</v>
      </c>
      <c r="C40" s="91">
        <v>20</v>
      </c>
      <c r="D40" s="91"/>
      <c r="E40" s="91">
        <v>5540</v>
      </c>
      <c r="F40" s="94">
        <v>70000</v>
      </c>
      <c r="G40" s="91"/>
      <c r="H40" s="94">
        <v>70000</v>
      </c>
    </row>
    <row r="41" spans="1:8" x14ac:dyDescent="0.25">
      <c r="A41" s="85"/>
      <c r="B41" s="64"/>
      <c r="C41" s="64"/>
      <c r="D41" s="64"/>
      <c r="E41" s="64"/>
      <c r="F41" s="77"/>
      <c r="G41" s="64"/>
      <c r="H41" s="77"/>
    </row>
    <row r="42" spans="1:8" x14ac:dyDescent="0.25">
      <c r="A42" s="102" t="s">
        <v>45</v>
      </c>
      <c r="B42" s="64"/>
      <c r="C42" s="64">
        <v>20</v>
      </c>
      <c r="D42" s="64" t="s">
        <v>46</v>
      </c>
      <c r="E42" s="64">
        <v>55</v>
      </c>
      <c r="F42" s="83">
        <v>463429</v>
      </c>
      <c r="G42" s="64"/>
      <c r="H42" s="83">
        <v>463429</v>
      </c>
    </row>
    <row r="43" spans="1:8" s="99" customFormat="1" x14ac:dyDescent="0.25">
      <c r="A43" s="103"/>
      <c r="B43" s="64"/>
      <c r="C43" s="64"/>
      <c r="D43" s="64"/>
      <c r="E43" s="64"/>
      <c r="F43" s="77"/>
      <c r="G43" s="64"/>
      <c r="H43" s="77"/>
    </row>
    <row r="44" spans="1:8" s="99" customFormat="1" ht="12.75" x14ac:dyDescent="0.25">
      <c r="A44" s="79" t="s">
        <v>14</v>
      </c>
      <c r="B44" s="64"/>
      <c r="C44" s="64"/>
      <c r="D44" s="64"/>
      <c r="E44" s="64"/>
      <c r="F44" s="83">
        <f>F45+F46</f>
        <v>507168.66599999997</v>
      </c>
      <c r="G44" s="64"/>
      <c r="H44" s="83">
        <f>H45+H46</f>
        <v>507168.66599999997</v>
      </c>
    </row>
    <row r="45" spans="1:8" s="99" customFormat="1" ht="12.75" x14ac:dyDescent="0.25">
      <c r="A45" s="80" t="s">
        <v>47</v>
      </c>
      <c r="B45" s="64"/>
      <c r="C45" s="64">
        <v>20</v>
      </c>
      <c r="D45" s="64"/>
      <c r="E45" s="64">
        <v>15</v>
      </c>
      <c r="F45" s="81">
        <v>395945.70600000001</v>
      </c>
      <c r="G45" s="64"/>
      <c r="H45" s="81">
        <v>395945.70600000001</v>
      </c>
    </row>
    <row r="46" spans="1:8" s="99" customFormat="1" ht="12.75" x14ac:dyDescent="0.25">
      <c r="A46" s="80" t="s">
        <v>48</v>
      </c>
      <c r="B46" s="64"/>
      <c r="C46" s="64">
        <v>10</v>
      </c>
      <c r="D46" s="64" t="s">
        <v>46</v>
      </c>
      <c r="E46" s="64">
        <v>601002</v>
      </c>
      <c r="F46" s="81">
        <v>111222.95999999999</v>
      </c>
      <c r="G46" s="64"/>
      <c r="H46" s="81">
        <v>111222.95999999999</v>
      </c>
    </row>
    <row r="47" spans="1:8" s="99" customFormat="1" ht="12.75" x14ac:dyDescent="0.25">
      <c r="A47" s="85"/>
      <c r="B47" s="64"/>
      <c r="C47" s="64"/>
      <c r="D47" s="64"/>
      <c r="E47" s="64"/>
      <c r="F47" s="77"/>
      <c r="G47" s="64"/>
      <c r="H47" s="77"/>
    </row>
    <row r="48" spans="1:8" s="99" customFormat="1" x14ac:dyDescent="0.25">
      <c r="A48" s="104" t="s">
        <v>49</v>
      </c>
      <c r="B48" s="105"/>
      <c r="C48" s="105"/>
      <c r="D48" s="105"/>
      <c r="E48" s="105"/>
      <c r="F48" s="106">
        <f>F49+F50</f>
        <v>0</v>
      </c>
      <c r="G48" s="105"/>
      <c r="H48" s="106">
        <f>H49+H50</f>
        <v>0</v>
      </c>
    </row>
    <row r="49" spans="1:8" s="99" customFormat="1" ht="12.75" x14ac:dyDescent="0.2">
      <c r="A49" s="107" t="s">
        <v>50</v>
      </c>
      <c r="B49" s="105"/>
      <c r="C49" s="105">
        <v>20</v>
      </c>
      <c r="D49" s="105" t="s">
        <v>51</v>
      </c>
      <c r="E49" s="105">
        <v>15</v>
      </c>
      <c r="F49" s="108">
        <v>0</v>
      </c>
      <c r="G49" s="105"/>
      <c r="H49" s="108">
        <v>0</v>
      </c>
    </row>
    <row r="50" spans="1:8" s="110" customFormat="1" ht="12.75" x14ac:dyDescent="0.2">
      <c r="A50" s="107" t="s">
        <v>52</v>
      </c>
      <c r="B50" s="105"/>
      <c r="C50" s="105">
        <v>10</v>
      </c>
      <c r="D50" s="105"/>
      <c r="E50" s="105">
        <v>601002</v>
      </c>
      <c r="F50" s="109">
        <v>0</v>
      </c>
      <c r="G50" s="105"/>
      <c r="H50" s="109">
        <v>0</v>
      </c>
    </row>
    <row r="51" spans="1:8" s="111" customFormat="1" ht="12.75" x14ac:dyDescent="0.2">
      <c r="A51" s="107"/>
      <c r="B51" s="105"/>
      <c r="C51" s="105"/>
      <c r="D51" s="105"/>
      <c r="E51" s="105"/>
      <c r="F51" s="109"/>
      <c r="G51" s="105"/>
      <c r="H51" s="109"/>
    </row>
    <row r="52" spans="1:8" s="111" customFormat="1" ht="12.75" x14ac:dyDescent="0.2">
      <c r="A52" s="79" t="s">
        <v>53</v>
      </c>
      <c r="B52" s="64"/>
      <c r="C52" s="64"/>
      <c r="D52" s="64"/>
      <c r="E52" s="64"/>
      <c r="F52" s="83">
        <f>F53+F55+F56+F60+F54</f>
        <v>600000</v>
      </c>
      <c r="G52" s="64"/>
      <c r="H52" s="83">
        <f>H53+H55+H56+H60+H54</f>
        <v>600000</v>
      </c>
    </row>
    <row r="53" spans="1:8" s="111" customFormat="1" ht="12.75" x14ac:dyDescent="0.2">
      <c r="A53" s="85" t="s">
        <v>49</v>
      </c>
      <c r="B53" s="64" t="s">
        <v>19</v>
      </c>
      <c r="C53" s="64">
        <v>44</v>
      </c>
      <c r="D53" s="64">
        <v>15</v>
      </c>
      <c r="E53" s="64" t="s">
        <v>51</v>
      </c>
      <c r="F53" s="112">
        <v>20000</v>
      </c>
      <c r="G53" s="64"/>
      <c r="H53" s="112">
        <v>20000</v>
      </c>
    </row>
    <row r="54" spans="1:8" s="114" customFormat="1" ht="12.75" x14ac:dyDescent="0.2">
      <c r="A54" s="85" t="s">
        <v>52</v>
      </c>
      <c r="B54" s="64"/>
      <c r="C54" s="64">
        <v>44</v>
      </c>
      <c r="D54" s="110">
        <v>601002</v>
      </c>
      <c r="E54" s="113"/>
      <c r="F54" s="112">
        <v>4000</v>
      </c>
      <c r="G54" s="113"/>
      <c r="H54" s="112">
        <v>4000</v>
      </c>
    </row>
    <row r="55" spans="1:8" s="110" customFormat="1" ht="12.75" x14ac:dyDescent="0.25">
      <c r="A55" s="115" t="s">
        <v>22</v>
      </c>
      <c r="B55" s="64" t="s">
        <v>54</v>
      </c>
      <c r="C55" s="64">
        <v>44</v>
      </c>
      <c r="D55" s="110">
        <v>50</v>
      </c>
      <c r="E55" s="113"/>
      <c r="F55" s="112">
        <v>126000</v>
      </c>
      <c r="G55" s="113"/>
      <c r="H55" s="112">
        <v>126000</v>
      </c>
    </row>
    <row r="56" spans="1:8" s="116" customFormat="1" x14ac:dyDescent="0.25">
      <c r="A56" s="115" t="s">
        <v>55</v>
      </c>
      <c r="B56" s="64" t="s">
        <v>19</v>
      </c>
      <c r="C56" s="64">
        <v>44</v>
      </c>
      <c r="D56" s="110">
        <v>55</v>
      </c>
      <c r="E56" s="113"/>
      <c r="F56" s="112">
        <f>450000-12740</f>
        <v>437260</v>
      </c>
      <c r="G56" s="113"/>
      <c r="H56" s="112">
        <f>450000-12740</f>
        <v>437260</v>
      </c>
    </row>
    <row r="57" spans="1:8" s="116" customFormat="1" x14ac:dyDescent="0.25">
      <c r="A57" s="93" t="s">
        <v>39</v>
      </c>
      <c r="B57" s="91" t="s">
        <v>19</v>
      </c>
      <c r="C57" s="91">
        <v>20</v>
      </c>
      <c r="D57" s="91"/>
      <c r="E57" s="91">
        <v>5522</v>
      </c>
      <c r="F57" s="94">
        <v>390000</v>
      </c>
      <c r="G57" s="91"/>
      <c r="H57" s="94">
        <v>390000</v>
      </c>
    </row>
    <row r="58" spans="1:8" s="116" customFormat="1" x14ac:dyDescent="0.25">
      <c r="A58" s="98" t="s">
        <v>40</v>
      </c>
      <c r="B58" s="91" t="s">
        <v>19</v>
      </c>
      <c r="C58" s="91">
        <v>20</v>
      </c>
      <c r="D58" s="91"/>
      <c r="E58" s="91">
        <v>552220</v>
      </c>
      <c r="F58" s="100">
        <v>390000</v>
      </c>
      <c r="G58" s="91"/>
      <c r="H58" s="100">
        <v>390000</v>
      </c>
    </row>
    <row r="59" spans="1:8" s="116" customFormat="1" x14ac:dyDescent="0.25">
      <c r="A59" s="95" t="s">
        <v>38</v>
      </c>
      <c r="B59" s="91" t="s">
        <v>19</v>
      </c>
      <c r="C59" s="91">
        <v>20</v>
      </c>
      <c r="D59" s="91"/>
      <c r="E59" s="91">
        <v>5516</v>
      </c>
      <c r="F59" s="94">
        <v>47260</v>
      </c>
      <c r="G59" s="91"/>
      <c r="H59" s="94">
        <v>47260</v>
      </c>
    </row>
    <row r="60" spans="1:8" s="116" customFormat="1" x14ac:dyDescent="0.25">
      <c r="A60" s="115" t="s">
        <v>56</v>
      </c>
      <c r="B60" s="64" t="s">
        <v>19</v>
      </c>
      <c r="C60" s="64">
        <v>44</v>
      </c>
      <c r="D60" s="110">
        <v>601</v>
      </c>
      <c r="E60" s="113"/>
      <c r="F60" s="112">
        <v>12740</v>
      </c>
      <c r="G60" s="113"/>
      <c r="H60" s="112">
        <v>12740</v>
      </c>
    </row>
    <row r="61" spans="1:8" s="116" customFormat="1" x14ac:dyDescent="0.25">
      <c r="A61" s="117"/>
      <c r="B61" s="118"/>
      <c r="C61" s="118"/>
      <c r="D61" s="118"/>
      <c r="E61" s="118"/>
      <c r="F61" s="119"/>
      <c r="G61" s="118"/>
      <c r="H61" s="119"/>
    </row>
    <row r="62" spans="1:8" s="116" customFormat="1" x14ac:dyDescent="0.25"/>
    <row r="63" spans="1:8" s="116" customFormat="1" x14ac:dyDescent="0.25"/>
    <row r="64" spans="1:8" s="116" customFormat="1" x14ac:dyDescent="0.25"/>
    <row r="65" spans="1:8" s="116" customFormat="1" x14ac:dyDescent="0.25"/>
    <row r="66" spans="1:8" s="116" customFormat="1" x14ac:dyDescent="0.25"/>
    <row r="67" spans="1:8" s="116" customFormat="1" x14ac:dyDescent="0.25"/>
    <row r="68" spans="1:8" s="116" customFormat="1" x14ac:dyDescent="0.25"/>
    <row r="69" spans="1:8" s="116" customFormat="1" x14ac:dyDescent="0.25"/>
    <row r="70" spans="1:8" s="116" customFormat="1" x14ac:dyDescent="0.25"/>
    <row r="71" spans="1:8" s="116" customFormat="1" x14ac:dyDescent="0.25">
      <c r="A71" s="49"/>
      <c r="B71" s="49"/>
      <c r="C71" s="49"/>
      <c r="D71" s="49"/>
      <c r="E71" s="49"/>
      <c r="F71" s="49"/>
      <c r="G71" s="49"/>
      <c r="H71" s="49"/>
    </row>
    <row r="72" spans="1:8" s="116" customFormat="1" x14ac:dyDescent="0.25">
      <c r="A72" s="49"/>
      <c r="B72" s="49"/>
      <c r="C72" s="49"/>
      <c r="D72" s="49"/>
      <c r="E72" s="49"/>
      <c r="F72" s="49"/>
      <c r="G72" s="49"/>
      <c r="H72" s="49"/>
    </row>
    <row r="73" spans="1:8" s="116" customFormat="1" x14ac:dyDescent="0.25">
      <c r="A73" s="49"/>
      <c r="B73" s="49"/>
      <c r="C73" s="49"/>
      <c r="D73" s="49"/>
      <c r="E73" s="49"/>
      <c r="F73" s="49"/>
      <c r="G73" s="49"/>
      <c r="H73" s="49"/>
    </row>
    <row r="74" spans="1:8" s="116" customFormat="1" x14ac:dyDescent="0.25">
      <c r="A74" s="49"/>
      <c r="B74" s="49"/>
      <c r="C74" s="49"/>
      <c r="D74" s="49"/>
      <c r="E74" s="49"/>
      <c r="F74" s="49"/>
      <c r="G74" s="49"/>
      <c r="H74" s="49"/>
    </row>
  </sheetData>
  <pageMargins left="0.82677165354330717" right="0.23622047244094491" top="0.19685039370078741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AD85-B52F-4031-8B1E-94E4729E2F90}">
  <sheetPr>
    <pageSetUpPr fitToPage="1"/>
  </sheetPr>
  <dimension ref="A1:G36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/>
    </sheetView>
  </sheetViews>
  <sheetFormatPr defaultColWidth="9.42578125" defaultRowHeight="12.75" x14ac:dyDescent="0.2"/>
  <cols>
    <col min="1" max="1" width="48.28515625" style="1" customWidth="1"/>
    <col min="2" max="3" width="7.85546875" style="3" hidden="1" customWidth="1"/>
    <col min="4" max="4" width="9.28515625" style="1" hidden="1" customWidth="1"/>
    <col min="5" max="7" width="14.5703125" style="1" customWidth="1"/>
    <col min="8" max="16384" width="9.42578125" style="1"/>
  </cols>
  <sheetData>
    <row r="1" spans="1:7" x14ac:dyDescent="0.2">
      <c r="A1" s="2"/>
      <c r="G1" s="25" t="s">
        <v>57</v>
      </c>
    </row>
    <row r="2" spans="1:7" x14ac:dyDescent="0.2">
      <c r="A2" s="2"/>
      <c r="G2" s="25" t="s">
        <v>58</v>
      </c>
    </row>
    <row r="3" spans="1:7" ht="15.75" x14ac:dyDescent="0.25">
      <c r="A3" s="31" t="s">
        <v>59</v>
      </c>
      <c r="E3" s="4"/>
    </row>
    <row r="4" spans="1:7" ht="15" customHeight="1" x14ac:dyDescent="0.2">
      <c r="A4" s="5"/>
      <c r="E4" s="4"/>
    </row>
    <row r="5" spans="1:7" s="5" customFormat="1" ht="25.5" x14ac:dyDescent="0.2">
      <c r="A5" s="34"/>
      <c r="B5" s="34" t="s">
        <v>3</v>
      </c>
      <c r="C5" s="34" t="s">
        <v>5</v>
      </c>
      <c r="D5" s="34" t="s">
        <v>4</v>
      </c>
      <c r="E5" s="43" t="s">
        <v>60</v>
      </c>
      <c r="F5" s="43" t="s">
        <v>7</v>
      </c>
      <c r="G5" s="44" t="s">
        <v>61</v>
      </c>
    </row>
    <row r="6" spans="1:7" s="5" customFormat="1" ht="17.25" x14ac:dyDescent="0.3">
      <c r="A6" s="7" t="s">
        <v>9</v>
      </c>
      <c r="B6" s="8"/>
      <c r="C6" s="8"/>
      <c r="D6" s="22"/>
      <c r="E6" s="11">
        <f>E10+E13</f>
        <v>9969211.5155039988</v>
      </c>
      <c r="F6" s="11">
        <f>F10+F13</f>
        <v>282938</v>
      </c>
      <c r="G6" s="11">
        <f>E6+F6</f>
        <v>10252149.515503999</v>
      </c>
    </row>
    <row r="7" spans="1:7" s="5" customFormat="1" x14ac:dyDescent="0.2">
      <c r="A7" s="35" t="s">
        <v>10</v>
      </c>
      <c r="B7" s="8"/>
      <c r="C7" s="8"/>
      <c r="D7" s="22"/>
      <c r="E7" s="41">
        <v>8862042.8495039996</v>
      </c>
      <c r="F7" s="41">
        <v>282938</v>
      </c>
      <c r="G7" s="41">
        <f t="shared" ref="G7:G30" si="0">E7+F7</f>
        <v>9144980.8495039996</v>
      </c>
    </row>
    <row r="8" spans="1:7" s="5" customFormat="1" x14ac:dyDescent="0.2">
      <c r="A8" s="35"/>
      <c r="B8" s="8"/>
      <c r="C8" s="8"/>
      <c r="D8" s="22"/>
      <c r="E8" s="41"/>
      <c r="F8" s="41"/>
      <c r="G8" s="41">
        <f t="shared" si="0"/>
        <v>0</v>
      </c>
    </row>
    <row r="9" spans="1:7" s="5" customFormat="1" ht="17.25" x14ac:dyDescent="0.3">
      <c r="A9" s="7" t="s">
        <v>11</v>
      </c>
      <c r="B9" s="8"/>
      <c r="C9" s="8"/>
      <c r="D9" s="22"/>
      <c r="E9" s="11">
        <v>600000.00020000001</v>
      </c>
      <c r="F9" s="11"/>
      <c r="G9" s="11">
        <f t="shared" si="0"/>
        <v>600000.00020000001</v>
      </c>
    </row>
    <row r="10" spans="1:7" s="26" customFormat="1" ht="17.25" x14ac:dyDescent="0.3">
      <c r="A10" s="7" t="s">
        <v>12</v>
      </c>
      <c r="B10" s="32"/>
      <c r="C10" s="32"/>
      <c r="D10" s="33"/>
      <c r="E10" s="11">
        <f>E11+E12</f>
        <v>9945211.5155039988</v>
      </c>
      <c r="F10" s="11">
        <f>F11+F12</f>
        <v>282938</v>
      </c>
      <c r="G10" s="11">
        <f t="shared" si="0"/>
        <v>10228149.515503999</v>
      </c>
    </row>
    <row r="11" spans="1:7" s="26" customFormat="1" ht="15.75" x14ac:dyDescent="0.25">
      <c r="A11" s="30" t="s">
        <v>13</v>
      </c>
      <c r="B11" s="27"/>
      <c r="C11" s="29"/>
      <c r="D11" s="28"/>
      <c r="E11" s="31">
        <f>E16+E18+E20+E28+E29</f>
        <v>9425302.8495039996</v>
      </c>
      <c r="F11" s="31">
        <f>F16+F18+F20+F28+F29</f>
        <v>282938</v>
      </c>
      <c r="G11" s="31">
        <f t="shared" si="0"/>
        <v>9708240.8495039996</v>
      </c>
    </row>
    <row r="12" spans="1:7" s="26" customFormat="1" ht="15.75" x14ac:dyDescent="0.25">
      <c r="A12" s="12" t="s">
        <v>14</v>
      </c>
      <c r="B12" s="38"/>
      <c r="C12" s="39"/>
      <c r="D12" s="40"/>
      <c r="E12" s="13">
        <f>E23+E30</f>
        <v>519908.66599999997</v>
      </c>
      <c r="F12" s="13">
        <f>F23+F30</f>
        <v>0</v>
      </c>
      <c r="G12" s="13">
        <f t="shared" si="0"/>
        <v>519908.66599999997</v>
      </c>
    </row>
    <row r="13" spans="1:7" s="26" customFormat="1" ht="17.25" x14ac:dyDescent="0.3">
      <c r="A13" s="7" t="s">
        <v>15</v>
      </c>
      <c r="B13" s="32"/>
      <c r="C13" s="32"/>
      <c r="D13" s="33"/>
      <c r="E13" s="11">
        <f>E26+E27</f>
        <v>24000</v>
      </c>
      <c r="F13" s="11">
        <f>F26+F27</f>
        <v>0</v>
      </c>
      <c r="G13" s="11">
        <f t="shared" si="0"/>
        <v>24000</v>
      </c>
    </row>
    <row r="14" spans="1:7" s="26" customFormat="1" ht="12.75" customHeight="1" x14ac:dyDescent="0.3">
      <c r="A14" s="35" t="s">
        <v>16</v>
      </c>
      <c r="B14" s="32"/>
      <c r="C14" s="32"/>
      <c r="D14" s="33"/>
      <c r="E14" s="41">
        <f>E27</f>
        <v>4000</v>
      </c>
      <c r="F14" s="41">
        <f>F27</f>
        <v>0</v>
      </c>
      <c r="G14" s="41">
        <f t="shared" si="0"/>
        <v>4000</v>
      </c>
    </row>
    <row r="15" spans="1:7" s="5" customFormat="1" ht="15.75" x14ac:dyDescent="0.25">
      <c r="A15" s="12"/>
      <c r="B15" s="14"/>
      <c r="C15" s="10"/>
      <c r="D15" s="9"/>
      <c r="E15" s="13"/>
      <c r="G15" s="13">
        <f t="shared" si="0"/>
        <v>0</v>
      </c>
    </row>
    <row r="16" spans="1:7" s="5" customFormat="1" x14ac:dyDescent="0.2">
      <c r="A16" s="17" t="s">
        <v>17</v>
      </c>
      <c r="B16" s="15">
        <v>20</v>
      </c>
      <c r="C16" s="15">
        <v>45</v>
      </c>
      <c r="D16" s="15" t="s">
        <v>21</v>
      </c>
      <c r="E16" s="16">
        <v>3804</v>
      </c>
      <c r="G16" s="16">
        <f t="shared" si="0"/>
        <v>3804</v>
      </c>
    </row>
    <row r="17" spans="1:7" s="5" customFormat="1" ht="15.75" x14ac:dyDescent="0.25">
      <c r="A17" s="12"/>
      <c r="B17" s="14"/>
      <c r="C17" s="10"/>
      <c r="D17" s="9"/>
      <c r="E17" s="9">
        <v>0</v>
      </c>
      <c r="G17" s="9">
        <f t="shared" si="0"/>
        <v>0</v>
      </c>
    </row>
    <row r="18" spans="1:7" s="5" customFormat="1" x14ac:dyDescent="0.2">
      <c r="A18" s="17" t="s">
        <v>22</v>
      </c>
      <c r="B18" s="15">
        <v>20</v>
      </c>
      <c r="C18" s="15">
        <v>50</v>
      </c>
      <c r="D18" s="9"/>
      <c r="E18" s="16">
        <v>6296654.8495039996</v>
      </c>
      <c r="F18" s="16">
        <v>280502</v>
      </c>
      <c r="G18" s="16">
        <f t="shared" si="0"/>
        <v>6577156.8495039996</v>
      </c>
    </row>
    <row r="19" spans="1:7" s="5" customFormat="1" x14ac:dyDescent="0.2">
      <c r="A19" s="23"/>
      <c r="B19" s="15"/>
      <c r="C19" s="15"/>
      <c r="D19" s="15"/>
      <c r="E19" s="23"/>
      <c r="G19" s="23">
        <f t="shared" si="0"/>
        <v>0</v>
      </c>
    </row>
    <row r="20" spans="1:7" s="5" customFormat="1" x14ac:dyDescent="0.2">
      <c r="A20" s="24" t="s">
        <v>55</v>
      </c>
      <c r="B20" s="15"/>
      <c r="C20" s="15"/>
      <c r="D20" s="15"/>
      <c r="E20" s="16">
        <v>2561584</v>
      </c>
      <c r="F20" s="16">
        <v>2436</v>
      </c>
      <c r="G20" s="16">
        <f t="shared" si="0"/>
        <v>2564020</v>
      </c>
    </row>
    <row r="21" spans="1:7" s="5" customFormat="1" x14ac:dyDescent="0.2">
      <c r="A21" s="36" t="s">
        <v>62</v>
      </c>
      <c r="B21" s="15">
        <v>20</v>
      </c>
      <c r="C21" s="15">
        <v>55</v>
      </c>
      <c r="D21" s="15" t="s">
        <v>46</v>
      </c>
      <c r="E21" s="19">
        <v>463429</v>
      </c>
      <c r="G21" s="19">
        <f t="shared" si="0"/>
        <v>463429</v>
      </c>
    </row>
    <row r="22" spans="1:7" s="5" customFormat="1" x14ac:dyDescent="0.2">
      <c r="A22" s="36"/>
      <c r="B22" s="15"/>
      <c r="C22" s="15"/>
      <c r="D22" s="15"/>
      <c r="E22" s="19"/>
      <c r="G22" s="19">
        <f t="shared" si="0"/>
        <v>0</v>
      </c>
    </row>
    <row r="23" spans="1:7" s="5" customFormat="1" x14ac:dyDescent="0.2">
      <c r="A23" s="17" t="s">
        <v>14</v>
      </c>
      <c r="B23" s="15"/>
      <c r="C23" s="15"/>
      <c r="D23" s="20"/>
      <c r="E23" s="16">
        <v>507168.66599999997</v>
      </c>
      <c r="G23" s="16">
        <f t="shared" si="0"/>
        <v>507168.66599999997</v>
      </c>
    </row>
    <row r="24" spans="1:7" s="5" customFormat="1" x14ac:dyDescent="0.2">
      <c r="A24" s="21"/>
      <c r="B24" s="15"/>
      <c r="C24" s="15"/>
      <c r="D24" s="15"/>
      <c r="E24" s="19"/>
      <c r="G24" s="19">
        <f t="shared" si="0"/>
        <v>0</v>
      </c>
    </row>
    <row r="25" spans="1:7" s="5" customFormat="1" x14ac:dyDescent="0.2">
      <c r="A25" s="17" t="s">
        <v>53</v>
      </c>
      <c r="B25" s="8"/>
      <c r="C25" s="8"/>
      <c r="D25" s="22"/>
      <c r="E25" s="16">
        <v>600000</v>
      </c>
      <c r="G25" s="16">
        <f t="shared" si="0"/>
        <v>600000</v>
      </c>
    </row>
    <row r="26" spans="1:7" s="5" customFormat="1" x14ac:dyDescent="0.2">
      <c r="A26" s="18" t="s">
        <v>49</v>
      </c>
      <c r="B26" s="15">
        <v>44</v>
      </c>
      <c r="C26" s="15">
        <v>15</v>
      </c>
      <c r="D26" s="15" t="s">
        <v>51</v>
      </c>
      <c r="E26" s="19">
        <v>20000</v>
      </c>
      <c r="G26" s="19">
        <f t="shared" si="0"/>
        <v>20000</v>
      </c>
    </row>
    <row r="27" spans="1:7" s="5" customFormat="1" x14ac:dyDescent="0.2">
      <c r="A27" s="36" t="s">
        <v>52</v>
      </c>
      <c r="B27" s="15">
        <v>44</v>
      </c>
      <c r="C27" s="15">
        <v>601002</v>
      </c>
      <c r="D27" s="37"/>
      <c r="E27" s="19">
        <v>4000</v>
      </c>
      <c r="G27" s="19">
        <f t="shared" si="0"/>
        <v>4000</v>
      </c>
    </row>
    <row r="28" spans="1:7" s="5" customFormat="1" x14ac:dyDescent="0.2">
      <c r="A28" s="18" t="s">
        <v>22</v>
      </c>
      <c r="B28" s="15">
        <v>44</v>
      </c>
      <c r="C28" s="15">
        <v>50</v>
      </c>
      <c r="D28" s="15"/>
      <c r="E28" s="19">
        <v>436000</v>
      </c>
      <c r="G28" s="19">
        <f t="shared" si="0"/>
        <v>436000</v>
      </c>
    </row>
    <row r="29" spans="1:7" s="5" customFormat="1" x14ac:dyDescent="0.2">
      <c r="A29" s="18" t="s">
        <v>55</v>
      </c>
      <c r="B29" s="15">
        <v>44</v>
      </c>
      <c r="C29" s="15">
        <v>55</v>
      </c>
      <c r="D29" s="15"/>
      <c r="E29" s="19">
        <v>127260</v>
      </c>
      <c r="G29" s="19">
        <f t="shared" si="0"/>
        <v>127260</v>
      </c>
    </row>
    <row r="30" spans="1:7" s="5" customFormat="1" x14ac:dyDescent="0.2">
      <c r="A30" s="36" t="s">
        <v>56</v>
      </c>
      <c r="B30" s="15">
        <v>44</v>
      </c>
      <c r="C30" s="15">
        <v>601</v>
      </c>
      <c r="D30" s="15"/>
      <c r="E30" s="19">
        <v>12740</v>
      </c>
      <c r="G30" s="19">
        <f t="shared" si="0"/>
        <v>12740</v>
      </c>
    </row>
    <row r="31" spans="1:7" s="5" customFormat="1" x14ac:dyDescent="0.2">
      <c r="A31" s="23"/>
      <c r="B31" s="14"/>
      <c r="C31" s="14"/>
      <c r="D31" s="23"/>
      <c r="E31" s="23">
        <v>0</v>
      </c>
    </row>
    <row r="32" spans="1:7" s="5" customFormat="1" x14ac:dyDescent="0.2">
      <c r="A32" s="42" t="s">
        <v>63</v>
      </c>
      <c r="B32" s="6"/>
      <c r="C32" s="6"/>
      <c r="D32" s="6"/>
      <c r="E32" s="6"/>
    </row>
    <row r="33" spans="1:5" s="5" customFormat="1" x14ac:dyDescent="0.2">
      <c r="A33" s="6"/>
      <c r="B33" s="6"/>
      <c r="C33" s="6"/>
      <c r="D33" s="6"/>
      <c r="E33" s="6"/>
    </row>
    <row r="34" spans="1:5" x14ac:dyDescent="0.2">
      <c r="B34" s="1"/>
      <c r="C34" s="1"/>
    </row>
    <row r="35" spans="1:5" x14ac:dyDescent="0.2">
      <c r="B35" s="1"/>
      <c r="C35" s="1"/>
    </row>
    <row r="36" spans="1:5" x14ac:dyDescent="0.2">
      <c r="B36" s="1"/>
      <c r="C36" s="1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7E3122-30FD-420F-B5E9-3EC59F06FF8F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0DD3237E-FDBC-4CD9-8790-2B7E8A185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79324-7952-4BFC-929B-FB18CC2CD1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EKEI EA26 -JDM 08.06.26 KK ÜK</vt:lpstr>
      <vt:lpstr>Lisa 3. EKEI 5.06.26 ÜK</vt:lpstr>
      <vt:lpstr>'EKEI EA26 -JDM 08.06.26 KK ÜK'!Prindiala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Merilyn Pallas - EKEI</cp:lastModifiedBy>
  <cp:revision/>
  <dcterms:created xsi:type="dcterms:W3CDTF">2021-12-14T12:58:35Z</dcterms:created>
  <dcterms:modified xsi:type="dcterms:W3CDTF">2026-06-16T11:59:11Z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2024-12-23T06:47:18Z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bfa7fff9-f2e2-42e8-9cd9-9792adca6abb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